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lang\Desktop\"/>
    </mc:Choice>
  </mc:AlternateContent>
  <xr:revisionPtr revIDLastSave="0" documentId="13_ncr:1_{3E02E0AF-F6A0-4182-A0A6-379430BC68D2}" xr6:coauthVersionLast="36" xr6:coauthVersionMax="36" xr10:uidLastSave="{00000000-0000-0000-0000-000000000000}"/>
  <bookViews>
    <workbookView xWindow="0" yWindow="0" windowWidth="14390" windowHeight="6645" tabRatio="500" xr2:uid="{00000000-000D-0000-FFFF-FFFF00000000}"/>
  </bookViews>
  <sheets>
    <sheet name="Auswertung von Messungen" sheetId="1" r:id="rId1"/>
    <sheet name="Diagramme zu Messungen" sheetId="2" r:id="rId2"/>
  </sheets>
  <definedNames>
    <definedName name="_xlnm.Print_Area" localSheetId="0">'Auswertung von Messungen'!$A$1:$J$61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2" l="1"/>
  <c r="E25" i="2"/>
  <c r="E12" i="2"/>
  <c r="E13" i="2"/>
  <c r="E15" i="2"/>
  <c r="E16" i="2"/>
  <c r="E17" i="2"/>
  <c r="E18" i="2"/>
  <c r="E19" i="2"/>
  <c r="E20" i="2"/>
  <c r="E21" i="2"/>
  <c r="E22" i="2"/>
  <c r="E23" i="2"/>
  <c r="E14" i="2"/>
  <c r="H11" i="2" a="1"/>
  <c r="H11" i="2"/>
  <c r="I11" i="2"/>
  <c r="B27" i="1"/>
  <c r="B29" i="1"/>
  <c r="B32" i="1"/>
  <c r="B37" i="1"/>
  <c r="D41" i="1"/>
  <c r="B26" i="1"/>
  <c r="B38" i="1"/>
  <c r="B41" i="1"/>
  <c r="A20" i="1"/>
  <c r="A21" i="1"/>
  <c r="A22" i="1"/>
  <c r="A23" i="1"/>
  <c r="A24" i="1"/>
  <c r="G1" i="1"/>
</calcChain>
</file>

<file path=xl/sharedStrings.xml><?xml version="1.0" encoding="utf-8"?>
<sst xmlns="http://schemas.openxmlformats.org/spreadsheetml/2006/main" count="98" uniqueCount="94">
  <si>
    <t>Datum:</t>
  </si>
  <si>
    <t>Name:</t>
  </si>
  <si>
    <t>Prof. Dr. F. Lang</t>
  </si>
  <si>
    <t>M. Musterfrau</t>
  </si>
  <si>
    <t xml:space="preserve">Messung Nr. </t>
  </si>
  <si>
    <t>+/-</t>
  </si>
  <si>
    <t>KdG Physik</t>
  </si>
  <si>
    <t>Messprotokoll und Auswertung</t>
  </si>
  <si>
    <t xml:space="preserve">Beispielmessung: </t>
  </si>
  <si>
    <t>Messgerät:</t>
  </si>
  <si>
    <t>Meterstab</t>
  </si>
  <si>
    <t>Messgröße:</t>
  </si>
  <si>
    <t>Höhe h</t>
  </si>
  <si>
    <t>Standardunsicherheit Typ B</t>
  </si>
  <si>
    <t xml:space="preserve">Die Standardunsicherheit für die Einflüsse des Meterstabs wird </t>
  </si>
  <si>
    <t>abgeschätzt. Aufgrund von Fertigungstoleranzen beim Hersteller</t>
  </si>
  <si>
    <t>streuen die Positionen der Markierungen bei jedem Meterstab.</t>
  </si>
  <si>
    <r>
      <rPr>
        <i/>
        <sz val="12"/>
        <color theme="1"/>
        <rFont val="Calibri"/>
        <family val="2"/>
        <scheme val="minor"/>
      </rPr>
      <t>u</t>
    </r>
    <r>
      <rPr>
        <i/>
        <vertAlign val="subscript"/>
        <sz val="12"/>
        <color theme="1"/>
        <rFont val="Calibri"/>
        <family val="2"/>
        <scheme val="minor"/>
      </rPr>
      <t>B</t>
    </r>
    <r>
      <rPr>
        <i/>
        <sz val="12"/>
        <color theme="1"/>
        <rFont val="Calibri"/>
        <family val="2"/>
        <scheme val="minor"/>
      </rPr>
      <t>(h)</t>
    </r>
    <r>
      <rPr>
        <sz val="12"/>
        <color theme="1"/>
        <rFont val="Calibri"/>
        <family val="2"/>
        <scheme val="minor"/>
      </rPr>
      <t>:</t>
    </r>
  </si>
  <si>
    <t>Die Abweichung am verwendeten Meterstab beeinflusst alle</t>
  </si>
  <si>
    <t>Messungen in der Messreihe auf dieselbe Weise.</t>
  </si>
  <si>
    <t>Bestwert und Standardunsicherheit Typ A</t>
  </si>
  <si>
    <t xml:space="preserve">Messreihe zur Bestimmung des besten Schätzwerts und der </t>
  </si>
  <si>
    <t>Typ A Unsicherheit.</t>
  </si>
  <si>
    <t>Genauigkeit und des vertretbaren Aufwands festgelegt.</t>
  </si>
  <si>
    <t>Streuungen ergeben sich durch leicht unterschiedliche Stellen an denen</t>
  </si>
  <si>
    <t>angesetzt wird, leichte Durchbiegungen, … .</t>
  </si>
  <si>
    <r>
      <t xml:space="preserve">Mittelwert für  </t>
    </r>
    <r>
      <rPr>
        <b/>
        <i/>
        <sz val="12"/>
        <color theme="1"/>
        <rFont val="Calibri"/>
        <family val="2"/>
        <scheme val="minor"/>
      </rPr>
      <t>h</t>
    </r>
    <r>
      <rPr>
        <b/>
        <sz val="12"/>
        <color theme="1"/>
        <rFont val="Calibri"/>
        <family val="2"/>
        <scheme val="minor"/>
      </rPr>
      <t xml:space="preserve"> / cm</t>
    </r>
  </si>
  <si>
    <r>
      <t>Standardabw.</t>
    </r>
    <r>
      <rPr>
        <i/>
        <sz val="12"/>
        <color theme="1"/>
        <rFont val="Calibri"/>
        <family val="2"/>
        <scheme val="minor"/>
      </rPr>
      <t xml:space="preserve"> s(h)</t>
    </r>
    <r>
      <rPr>
        <sz val="12"/>
        <color theme="1"/>
        <rFont val="Calibri"/>
        <family val="2"/>
        <scheme val="minor"/>
      </rPr>
      <t xml:space="preserve"> / cm</t>
    </r>
  </si>
  <si>
    <r>
      <rPr>
        <i/>
        <sz val="12"/>
        <color theme="1"/>
        <rFont val="Calibri"/>
        <family val="2"/>
        <scheme val="minor"/>
      </rPr>
      <t>u</t>
    </r>
    <r>
      <rPr>
        <i/>
        <vertAlign val="subscript"/>
        <sz val="12"/>
        <color theme="1"/>
        <rFont val="Calibri"/>
        <family val="2"/>
        <scheme val="minor"/>
      </rPr>
      <t>A</t>
    </r>
    <r>
      <rPr>
        <i/>
        <sz val="12"/>
        <color theme="1"/>
        <rFont val="Calibri"/>
        <family val="2"/>
        <scheme val="minor"/>
      </rPr>
      <t>(h)</t>
    </r>
    <r>
      <rPr>
        <sz val="12"/>
        <color theme="1"/>
        <rFont val="Calibri"/>
        <family val="2"/>
        <scheme val="minor"/>
      </rPr>
      <t xml:space="preserve"> / cm</t>
    </r>
  </si>
  <si>
    <t>Durchgangshöhe in der Mitte einer Tür</t>
  </si>
  <si>
    <r>
      <t xml:space="preserve">Typ A Unsicherheit: </t>
    </r>
    <r>
      <rPr>
        <i/>
        <sz val="12"/>
        <color theme="1"/>
        <rFont val="Calibri"/>
        <family val="2"/>
        <scheme val="minor"/>
      </rPr>
      <t>s(h)</t>
    </r>
    <r>
      <rPr>
        <sz val="12"/>
        <color theme="1"/>
        <rFont val="Calibri"/>
        <family val="2"/>
        <scheme val="minor"/>
      </rPr>
      <t xml:space="preserve"> wird durch Wurzel aus </t>
    </r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=6 dividiert!</t>
    </r>
  </si>
  <si>
    <t>Kombinierte Standardunsicherheit Typ A &amp; Typ B</t>
  </si>
  <si>
    <r>
      <rPr>
        <b/>
        <i/>
        <sz val="12"/>
        <color theme="1"/>
        <rFont val="Calibri"/>
        <family val="2"/>
        <scheme val="minor"/>
      </rPr>
      <t>u</t>
    </r>
    <r>
      <rPr>
        <b/>
        <i/>
        <vertAlign val="subscript"/>
        <sz val="12"/>
        <color theme="1"/>
        <rFont val="Calibri"/>
        <family val="2"/>
        <scheme val="minor"/>
      </rPr>
      <t>c</t>
    </r>
    <r>
      <rPr>
        <b/>
        <i/>
        <sz val="12"/>
        <color theme="1"/>
        <rFont val="Calibri"/>
        <family val="2"/>
        <scheme val="minor"/>
      </rPr>
      <t>(h)</t>
    </r>
    <r>
      <rPr>
        <b/>
        <sz val="12"/>
        <color theme="1"/>
        <rFont val="Calibri"/>
        <family val="2"/>
        <scheme val="minor"/>
      </rPr>
      <t xml:space="preserve"> / cm</t>
    </r>
  </si>
  <si>
    <t>Kombinierte Unsicherheit berechnet durch Gaußsche Addition</t>
  </si>
  <si>
    <r>
      <t>Bestwert = arithmetischer Mittelwert: "</t>
    </r>
    <r>
      <rPr>
        <b/>
        <sz val="12"/>
        <color theme="1"/>
        <rFont val="Calibri"/>
        <family val="2"/>
        <scheme val="minor"/>
      </rPr>
      <t>=MITTELWERT(B19:B24)</t>
    </r>
    <r>
      <rPr>
        <sz val="12"/>
        <color theme="1"/>
        <rFont val="Calibri"/>
        <family val="2"/>
        <scheme val="minor"/>
      </rPr>
      <t>"</t>
    </r>
  </si>
  <si>
    <r>
      <t>Schätzwert der Standardabw. der Messwerte "</t>
    </r>
    <r>
      <rPr>
        <b/>
        <sz val="12"/>
        <color theme="1"/>
        <rFont val="Calibri"/>
        <family val="2"/>
        <scheme val="minor"/>
      </rPr>
      <t>=STABW.S(B19:B24)</t>
    </r>
    <r>
      <rPr>
        <sz val="12"/>
        <color theme="1"/>
        <rFont val="Calibri"/>
        <family val="2"/>
        <scheme val="minor"/>
      </rPr>
      <t>"</t>
    </r>
  </si>
  <si>
    <r>
      <t xml:space="preserve">Die Anzahl der Messungen </t>
    </r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 xml:space="preserve"> wird in Abhängigkeit der benötigten</t>
    </r>
  </si>
  <si>
    <t>Rundung und Darstellung des Ergebnisses</t>
  </si>
  <si>
    <r>
      <t>u</t>
    </r>
    <r>
      <rPr>
        <b/>
        <i/>
        <vertAlign val="subscript"/>
        <sz val="12"/>
        <color theme="1"/>
        <rFont val="Calibri"/>
        <family val="2"/>
        <scheme val="minor"/>
      </rPr>
      <t>c</t>
    </r>
    <r>
      <rPr>
        <b/>
        <i/>
        <sz val="12"/>
        <color theme="1"/>
        <rFont val="Calibri"/>
        <family val="2"/>
        <scheme val="minor"/>
      </rPr>
      <t>(h)</t>
    </r>
    <r>
      <rPr>
        <b/>
        <sz val="12"/>
        <color theme="1"/>
        <rFont val="Calibri"/>
        <family val="2"/>
        <scheme val="minor"/>
      </rPr>
      <t xml:space="preserve"> / cm</t>
    </r>
  </si>
  <si>
    <t>Unsicherheit auf 2 signifikante Stellen runden</t>
  </si>
  <si>
    <r>
      <rPr>
        <b/>
        <i/>
        <sz val="12"/>
        <color theme="1"/>
        <rFont val="Calibri"/>
        <family val="2"/>
        <scheme val="minor"/>
      </rPr>
      <t>h</t>
    </r>
    <r>
      <rPr>
        <b/>
        <sz val="12"/>
        <color theme="1"/>
        <rFont val="Calibri"/>
        <family val="2"/>
        <scheme val="minor"/>
      </rPr>
      <t xml:space="preserve"> / cm</t>
    </r>
  </si>
  <si>
    <t>gerundeten Unsicherheit entspricht</t>
  </si>
  <si>
    <t>cm</t>
  </si>
  <si>
    <t>Ergebnis angeben:</t>
  </si>
  <si>
    <t>h=</t>
  </si>
  <si>
    <t>keine Ausreisser - alle Werte werden berücksichtigt!</t>
  </si>
  <si>
    <t>Bestwert runden, so dass die letzte Stelle der letzten Stelle der</t>
  </si>
  <si>
    <t>Erläuterungen:</t>
  </si>
  <si>
    <t>Darstellung mit "Fehlerbalken":</t>
  </si>
  <si>
    <t>Einfügen --&gt; x-y-Punktdiagramm</t>
  </si>
  <si>
    <t>Diagrammtitel anpassen</t>
  </si>
  <si>
    <t>Rechtsklick in die Diagrammfläche --&gt; Daten auswählen</t>
  </si>
  <si>
    <t>Eine Datenreihe mit passendem Namen anlegen</t>
  </si>
  <si>
    <t>dargestellt wird</t>
  </si>
  <si>
    <t>x-Wert: "={0}" auf 0 gesetzt, da keine Abhängigkeit von einem x-Wert</t>
  </si>
  <si>
    <t>Diagramm markieren --&gt; Diagrammtools --&gt; Diagrammlayouts</t>
  </si>
  <si>
    <t>--&gt; Diagrammelement hinzufügen --&gt; Fehlerindikatoren</t>
  </si>
  <si>
    <t>--&gt; weitere Fehlerindikatoroptionen</t>
  </si>
  <si>
    <t>Fehler- bzw. Messunsicherheitsbalken hinzufügen:</t>
  </si>
  <si>
    <t>Achsenwerte skalieren: Durch Doppelklick auf die Zahlen an den Achsen.</t>
  </si>
  <si>
    <t>--&gt; Indikator  für die Datenreihe in (x- oder) y-Richtung auswählen</t>
  </si>
  <si>
    <t>--&gt; In der Datenauswahl "Benutzerdefiniert" die Standardunsicherheit</t>
  </si>
  <si>
    <t>Die Unsicherheitsangabe ist eine Standardunsicherheit.</t>
  </si>
  <si>
    <t>Achsenbeschriftung hinzufügen: Diagramm markieren</t>
  </si>
  <si>
    <t>--&gt; Diagrammelement hinzufügen --&gt; Achsentitel: Variable und Einheit</t>
  </si>
  <si>
    <t>Beschriftung und Einheiten in der Tabelle nicht vergessen!</t>
  </si>
  <si>
    <t>der Typ A und der Typ B Unsicherheit.</t>
  </si>
  <si>
    <t>y-Wert:  Bestwert (Zelle B41) im Ergebnis auswählen</t>
  </si>
  <si>
    <t>(Zelle D41) auswählen</t>
  </si>
  <si>
    <t>Beschriftungen gut lesbar anpassen (12 pt oder 14 pt)</t>
  </si>
  <si>
    <t>Excel-Diagramme in Messungen</t>
  </si>
  <si>
    <t xml:space="preserve">Temperatur in einem beheizten Tank </t>
  </si>
  <si>
    <t>Zu den Zeiten in der Tabelle wurde mehrfach die Temperatur gemessen.</t>
  </si>
  <si>
    <r>
      <t xml:space="preserve">Zeit </t>
    </r>
    <r>
      <rPr>
        <b/>
        <i/>
        <sz val="12"/>
        <color theme="1"/>
        <rFont val="Calibri"/>
        <family val="2"/>
        <scheme val="minor"/>
      </rPr>
      <t>t</t>
    </r>
    <r>
      <rPr>
        <b/>
        <sz val="12"/>
        <color theme="1"/>
        <rFont val="Calibri"/>
        <family val="2"/>
        <scheme val="minor"/>
      </rPr>
      <t xml:space="preserve"> / min</t>
    </r>
  </si>
  <si>
    <r>
      <t xml:space="preserve">Temperatur </t>
    </r>
    <r>
      <rPr>
        <b/>
        <i/>
        <sz val="12"/>
        <color theme="1"/>
        <rFont val="Calibri"/>
        <family val="2"/>
        <scheme val="minor"/>
      </rPr>
      <t>T</t>
    </r>
    <r>
      <rPr>
        <b/>
        <sz val="12"/>
        <color theme="1"/>
        <rFont val="Calibri"/>
        <family val="2"/>
        <scheme val="minor"/>
      </rPr>
      <t xml:space="preserve"> / °C</t>
    </r>
  </si>
  <si>
    <r>
      <t xml:space="preserve">Unsicherheit der Temp. </t>
    </r>
    <r>
      <rPr>
        <b/>
        <i/>
        <sz val="12"/>
        <color theme="1"/>
        <rFont val="Calibri"/>
        <family val="2"/>
        <scheme val="minor"/>
      </rPr>
      <t>u(T)</t>
    </r>
    <r>
      <rPr>
        <b/>
        <sz val="12"/>
        <color theme="1"/>
        <rFont val="Calibri"/>
        <family val="2"/>
        <scheme val="minor"/>
      </rPr>
      <t xml:space="preserve"> / °C</t>
    </r>
  </si>
  <si>
    <r>
      <t xml:space="preserve">h / </t>
    </r>
    <r>
      <rPr>
        <sz val="12"/>
        <color theme="1"/>
        <rFont val="Calibri"/>
        <family val="2"/>
        <scheme val="minor"/>
      </rPr>
      <t>cm</t>
    </r>
  </si>
  <si>
    <t>angegebenen Zeiten statt.</t>
  </si>
  <si>
    <t>zu beachten:</t>
  </si>
  <si>
    <t>Diagrammtyp x- / y-Punktdiagramm --&gt; z.B. kein Liniendiagramm</t>
  </si>
  <si>
    <t>Achsen mit Variable und Einheit beschriften!</t>
  </si>
  <si>
    <t>Achsenbeschriftung und Zahlenwerte lesbar</t>
  </si>
  <si>
    <t>Spline-Fits erzeugen häufig unphysikalische Über- / Unterschwinger</t>
  </si>
  <si>
    <t>Unsicherheiten sollten durch Unsicherheitsbalken veranschaulicht werden</t>
  </si>
  <si>
    <t>Gerade Verbindungslinien sind häufig unphysikalisch, da sie nicht stetig differenzierbar sind.</t>
  </si>
  <si>
    <t>Prägnanter Diagrammtitel</t>
  </si>
  <si>
    <t>Die Messung fanden jeweils nahezu alle im Bereich von ca. +/- 1 min um die</t>
  </si>
  <si>
    <t>Konsequente Darstellung von Standardunsicherheiten (+/- 1 min ist keine Standardunsicherheit)</t>
  </si>
  <si>
    <t>Einfache Regressionsanalyse: Lineare, exponentielle, … Zusammenhänge können durch Regressionsgeraden bzw. Trendlinien analysiert werden</t>
  </si>
  <si>
    <t>Regressionsanalyse mit Formel RGP</t>
  </si>
  <si>
    <t>y=m x + b</t>
  </si>
  <si>
    <t>Formel der Ausgleichsgerade</t>
  </si>
  <si>
    <t>m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</si>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</sst>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4" xfId="0" applyBorder="1"/>
    <xf numFmtId="0" fontId="4" fillId="0" borderId="0" xfId="0" applyFont="1" applyBorder="1"/>
    <xf numFmtId="0" fontId="0" fillId="0" borderId="4" xfId="0" applyFont="1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Border="1"/>
    <xf numFmtId="2" fontId="0" fillId="0" borderId="0" xfId="0" applyNumberFormat="1" applyBorder="1"/>
    <xf numFmtId="2" fontId="1" fillId="0" borderId="0" xfId="0" applyNumberFormat="1" applyFont="1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8" fillId="0" borderId="12" xfId="0" applyFont="1" applyBorder="1"/>
    <xf numFmtId="0" fontId="4" fillId="0" borderId="15" xfId="0" applyFont="1" applyBorder="1"/>
    <xf numFmtId="2" fontId="0" fillId="0" borderId="16" xfId="0" applyNumberFormat="1" applyBorder="1"/>
    <xf numFmtId="0" fontId="1" fillId="0" borderId="11" xfId="0" applyFont="1" applyBorder="1"/>
    <xf numFmtId="0" fontId="11" fillId="0" borderId="0" xfId="0" applyFont="1" applyFill="1" applyBorder="1"/>
    <xf numFmtId="164" fontId="0" fillId="0" borderId="0" xfId="0" applyNumberFormat="1" applyBorder="1"/>
    <xf numFmtId="166" fontId="4" fillId="0" borderId="15" xfId="0" applyNumberFormat="1" applyFont="1" applyBorder="1"/>
    <xf numFmtId="0" fontId="1" fillId="0" borderId="17" xfId="0" applyFont="1" applyBorder="1"/>
    <xf numFmtId="2" fontId="10" fillId="0" borderId="0" xfId="0" applyNumberFormat="1" applyFont="1" applyBorder="1"/>
    <xf numFmtId="165" fontId="1" fillId="0" borderId="12" xfId="0" applyNumberFormat="1" applyFont="1" applyBorder="1"/>
    <xf numFmtId="165" fontId="0" fillId="0" borderId="14" xfId="0" applyNumberFormat="1" applyBorder="1"/>
    <xf numFmtId="165" fontId="1" fillId="0" borderId="14" xfId="0" applyNumberFormat="1" applyFont="1" applyBorder="1"/>
    <xf numFmtId="165" fontId="1" fillId="0" borderId="18" xfId="0" applyNumberFormat="1" applyFont="1" applyBorder="1"/>
    <xf numFmtId="164" fontId="0" fillId="0" borderId="0" xfId="0" applyNumberFormat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7" xfId="0" applyBorder="1" applyAlignment="1">
      <alignment horizontal="right"/>
    </xf>
    <xf numFmtId="164" fontId="0" fillId="0" borderId="19" xfId="0" applyNumberFormat="1" applyBorder="1"/>
    <xf numFmtId="0" fontId="0" fillId="0" borderId="19" xfId="0" quotePrefix="1" applyBorder="1" applyAlignment="1">
      <alignment horizontal="center"/>
    </xf>
    <xf numFmtId="164" fontId="0" fillId="0" borderId="19" xfId="0" applyNumberFormat="1" applyBorder="1" applyAlignment="1">
      <alignment horizontal="left"/>
    </xf>
    <xf numFmtId="164" fontId="0" fillId="0" borderId="18" xfId="0" applyNumberFormat="1" applyBorder="1" applyAlignment="1">
      <alignment horizontal="left"/>
    </xf>
    <xf numFmtId="0" fontId="4" fillId="0" borderId="16" xfId="0" applyFont="1" applyBorder="1"/>
    <xf numFmtId="0" fontId="0" fillId="0" borderId="20" xfId="0" applyBorder="1"/>
    <xf numFmtId="0" fontId="0" fillId="0" borderId="1" xfId="0" quotePrefix="1" applyBorder="1"/>
    <xf numFmtId="0" fontId="1" fillId="0" borderId="21" xfId="0" applyFont="1" applyBorder="1"/>
    <xf numFmtId="0" fontId="0" fillId="0" borderId="4" xfId="0" applyBorder="1" applyAlignment="1">
      <alignment horizontal="left"/>
    </xf>
    <xf numFmtId="0" fontId="0" fillId="0" borderId="22" xfId="0" applyBorder="1"/>
    <xf numFmtId="0" fontId="4" fillId="0" borderId="23" xfId="0" applyFont="1" applyBorder="1"/>
    <xf numFmtId="0" fontId="1" fillId="0" borderId="24" xfId="0" applyFont="1" applyBorder="1"/>
    <xf numFmtId="0" fontId="0" fillId="0" borderId="24" xfId="0" applyBorder="1"/>
    <xf numFmtId="2" fontId="0" fillId="0" borderId="24" xfId="0" applyNumberFormat="1" applyBorder="1"/>
    <xf numFmtId="0" fontId="1" fillId="0" borderId="0" xfId="0" applyFont="1"/>
    <xf numFmtId="0" fontId="1" fillId="0" borderId="0" xfId="0" applyFont="1" applyFill="1" applyBorder="1"/>
    <xf numFmtId="166" fontId="0" fillId="0" borderId="24" xfId="0" applyNumberFormat="1" applyBorder="1"/>
    <xf numFmtId="164" fontId="1" fillId="0" borderId="0" xfId="0" applyNumberFormat="1" applyFont="1"/>
    <xf numFmtId="166" fontId="1" fillId="0" borderId="0" xfId="0" applyNumberFormat="1" applyFont="1"/>
  </cellXfs>
  <cellStyles count="6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Türdurchgangshöhe h /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87E-2"/>
          <c:y val="0.16708333333333336"/>
          <c:w val="0.8648912948381452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v>Höhe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accent1">
                    <a:alpha val="96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'Auswertung von Messungen'!$D$41</c:f>
                <c:numCache>
                  <c:formatCode>General</c:formatCode>
                  <c:ptCount val="1"/>
                  <c:pt idx="0">
                    <c:v>8.6281194036965631E-2</c:v>
                  </c:pt>
                </c:numCache>
              </c:numRef>
            </c:plus>
            <c:minus>
              <c:numRef>
                <c:f>'Auswertung von Messungen'!$D$41</c:f>
                <c:numCache>
                  <c:formatCode>General</c:formatCode>
                  <c:ptCount val="1"/>
                  <c:pt idx="0">
                    <c:v>8.6281194036965631E-2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Ref>
              <c:f>'Auswertung von Messungen'!$B$41</c:f>
              <c:numCache>
                <c:formatCode>0.000</c:formatCode>
                <c:ptCount val="1"/>
                <c:pt idx="0">
                  <c:v>197.31666666666663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A9-4B6C-AF31-8F293D999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133416"/>
        <c:axId val="628131448"/>
      </c:scatterChart>
      <c:valAx>
        <c:axId val="628133416"/>
        <c:scaling>
          <c:orientation val="minMax"/>
          <c:max val="0.5"/>
          <c:min val="-0.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28131448"/>
        <c:crosses val="autoZero"/>
        <c:crossBetween val="midCat"/>
        <c:majorUnit val="0.5"/>
      </c:valAx>
      <c:valAx>
        <c:axId val="628131448"/>
        <c:scaling>
          <c:orientation val="minMax"/>
          <c:max val="197.6"/>
          <c:min val="1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Höhe </a:t>
                </a:r>
                <a:r>
                  <a:rPr lang="de-DE" sz="1400" i="1"/>
                  <a:t>h</a:t>
                </a:r>
                <a:r>
                  <a:rPr lang="de-DE" sz="1400"/>
                  <a:t> /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8133416"/>
        <c:crossesAt val="0"/>
        <c:crossBetween val="midCat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Temperaturverlauf im beheizten Tank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Temperaturverlauf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name>T-Anstieg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5628143225689882E-3"/>
                  <c:y val="0.154928785515565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0.5</c:v>
                </c:pt>
              </c:numLit>
            </c:plus>
            <c:minus>
              <c:numLit>
                <c:formatCode>General</c:formatCode>
                <c:ptCount val="1"/>
                <c:pt idx="0">
                  <c:v>0.5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'Diagramme zu Messungen'!$C$12:$C$25</c:f>
                <c:numCache>
                  <c:formatCode>General</c:formatCode>
                  <c:ptCount val="14"/>
                  <c:pt idx="0">
                    <c:v>0.69</c:v>
                  </c:pt>
                  <c:pt idx="1">
                    <c:v>0.71</c:v>
                  </c:pt>
                  <c:pt idx="2">
                    <c:v>0.64</c:v>
                  </c:pt>
                  <c:pt idx="3">
                    <c:v>1.24</c:v>
                  </c:pt>
                  <c:pt idx="4">
                    <c:v>1.21</c:v>
                  </c:pt>
                  <c:pt idx="5">
                    <c:v>1.25</c:v>
                  </c:pt>
                  <c:pt idx="6">
                    <c:v>1.27</c:v>
                  </c:pt>
                  <c:pt idx="7">
                    <c:v>1.23</c:v>
                  </c:pt>
                  <c:pt idx="8">
                    <c:v>1.23</c:v>
                  </c:pt>
                  <c:pt idx="9">
                    <c:v>1.28</c:v>
                  </c:pt>
                  <c:pt idx="10">
                    <c:v>1.31</c:v>
                  </c:pt>
                  <c:pt idx="11">
                    <c:v>1.29</c:v>
                  </c:pt>
                  <c:pt idx="12">
                    <c:v>1.3</c:v>
                  </c:pt>
                  <c:pt idx="13">
                    <c:v>1.28</c:v>
                  </c:pt>
                </c:numCache>
              </c:numRef>
            </c:plus>
            <c:minus>
              <c:numRef>
                <c:f>'Diagramme zu Messungen'!$C$12:$C$25</c:f>
                <c:numCache>
                  <c:formatCode>General</c:formatCode>
                  <c:ptCount val="14"/>
                  <c:pt idx="0">
                    <c:v>0.69</c:v>
                  </c:pt>
                  <c:pt idx="1">
                    <c:v>0.71</c:v>
                  </c:pt>
                  <c:pt idx="2">
                    <c:v>0.64</c:v>
                  </c:pt>
                  <c:pt idx="3">
                    <c:v>1.24</c:v>
                  </c:pt>
                  <c:pt idx="4">
                    <c:v>1.21</c:v>
                  </c:pt>
                  <c:pt idx="5">
                    <c:v>1.25</c:v>
                  </c:pt>
                  <c:pt idx="6">
                    <c:v>1.27</c:v>
                  </c:pt>
                  <c:pt idx="7">
                    <c:v>1.23</c:v>
                  </c:pt>
                  <c:pt idx="8">
                    <c:v>1.23</c:v>
                  </c:pt>
                  <c:pt idx="9">
                    <c:v>1.28</c:v>
                  </c:pt>
                  <c:pt idx="10">
                    <c:v>1.31</c:v>
                  </c:pt>
                  <c:pt idx="11">
                    <c:v>1.29</c:v>
                  </c:pt>
                  <c:pt idx="12">
                    <c:v>1.3</c:v>
                  </c:pt>
                  <c:pt idx="13">
                    <c:v>1.28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'Diagramme zu Messungen'!$A$12:$A$25</c:f>
              <c:numCache>
                <c:formatCode>General</c:formatCode>
                <c:ptCount val="1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90</c:v>
                </c:pt>
                <c:pt idx="11">
                  <c:v>120</c:v>
                </c:pt>
                <c:pt idx="12">
                  <c:v>150</c:v>
                </c:pt>
                <c:pt idx="13">
                  <c:v>180</c:v>
                </c:pt>
              </c:numCache>
            </c:numRef>
          </c:xVal>
          <c:yVal>
            <c:numRef>
              <c:f>'Diagramme zu Messungen'!$B$12:$B$25</c:f>
              <c:numCache>
                <c:formatCode>General</c:formatCode>
                <c:ptCount val="14"/>
                <c:pt idx="0">
                  <c:v>19.670000000000002</c:v>
                </c:pt>
                <c:pt idx="1">
                  <c:v>20.51</c:v>
                </c:pt>
                <c:pt idx="2">
                  <c:v>19.940000000000001</c:v>
                </c:pt>
                <c:pt idx="3">
                  <c:v>21.37</c:v>
                </c:pt>
                <c:pt idx="4">
                  <c:v>22.44</c:v>
                </c:pt>
                <c:pt idx="5">
                  <c:v>23.46</c:v>
                </c:pt>
                <c:pt idx="6">
                  <c:v>24.45</c:v>
                </c:pt>
                <c:pt idx="7">
                  <c:v>26.52</c:v>
                </c:pt>
                <c:pt idx="8">
                  <c:v>28.43</c:v>
                </c:pt>
                <c:pt idx="9">
                  <c:v>30.38</c:v>
                </c:pt>
                <c:pt idx="10">
                  <c:v>36.85</c:v>
                </c:pt>
                <c:pt idx="11">
                  <c:v>42.49</c:v>
                </c:pt>
                <c:pt idx="12">
                  <c:v>42.88</c:v>
                </c:pt>
                <c:pt idx="13">
                  <c:v>42.78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A6-42E8-AC8A-F4DDC97C0414}"/>
            </c:ext>
          </c:extLst>
        </c:ser>
        <c:ser>
          <c:idx val="1"/>
          <c:order val="1"/>
          <c:tx>
            <c:v>Regressionsgerade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'Diagramme zu Messungen'!$A$12:$A$25</c:f>
              <c:numCache>
                <c:formatCode>General</c:formatCode>
                <c:ptCount val="1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90</c:v>
                </c:pt>
                <c:pt idx="11">
                  <c:v>120</c:v>
                </c:pt>
                <c:pt idx="12">
                  <c:v>150</c:v>
                </c:pt>
                <c:pt idx="13">
                  <c:v>180</c:v>
                </c:pt>
              </c:numCache>
            </c:numRef>
          </c:xVal>
          <c:yVal>
            <c:numRef>
              <c:f>'Diagramme zu Messungen'!$E$12:$E$25</c:f>
              <c:numCache>
                <c:formatCode>0.0</c:formatCode>
                <c:ptCount val="14"/>
                <c:pt idx="0">
                  <c:v>18.270146147032769</c:v>
                </c:pt>
                <c:pt idx="1">
                  <c:v>19.287847652790077</c:v>
                </c:pt>
                <c:pt idx="2">
                  <c:v>20.305549158547382</c:v>
                </c:pt>
                <c:pt idx="3">
                  <c:v>21.323250664304691</c:v>
                </c:pt>
                <c:pt idx="4">
                  <c:v>22.340952170061996</c:v>
                </c:pt>
                <c:pt idx="5">
                  <c:v>23.358653675819305</c:v>
                </c:pt>
                <c:pt idx="6">
                  <c:v>24.376355181576614</c:v>
                </c:pt>
                <c:pt idx="7">
                  <c:v>26.411758193091227</c:v>
                </c:pt>
                <c:pt idx="8">
                  <c:v>28.447161204605841</c:v>
                </c:pt>
                <c:pt idx="9">
                  <c:v>30.482564216120458</c:v>
                </c:pt>
                <c:pt idx="10">
                  <c:v>36.588773250664303</c:v>
                </c:pt>
                <c:pt idx="11">
                  <c:v>42.694982285208148</c:v>
                </c:pt>
                <c:pt idx="12">
                  <c:v>48.801191319751993</c:v>
                </c:pt>
                <c:pt idx="13">
                  <c:v>54.907400354295838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97-4565-A61B-9AB403142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831552"/>
        <c:axId val="611836800"/>
      </c:scatterChart>
      <c:valAx>
        <c:axId val="611831552"/>
        <c:scaling>
          <c:orientation val="minMax"/>
          <c:max val="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t</a:t>
                </a:r>
                <a:r>
                  <a:rPr lang="de-DE"/>
                  <a:t> </a:t>
                </a:r>
                <a:r>
                  <a:rPr lang="de-DE" sz="1200"/>
                  <a:t>/</a:t>
                </a:r>
                <a:r>
                  <a:rPr lang="de-DE"/>
                  <a:t> 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1836800"/>
        <c:crosses val="autoZero"/>
        <c:crossBetween val="midCat"/>
      </c:valAx>
      <c:valAx>
        <c:axId val="611836800"/>
        <c:scaling>
          <c:orientation val="minMax"/>
          <c:max val="4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 i="1"/>
                  <a:t>T </a:t>
                </a:r>
                <a:r>
                  <a:rPr lang="de-DE" sz="1200"/>
                  <a:t>/ °C</a:t>
                </a:r>
              </a:p>
            </c:rich>
          </c:tx>
          <c:layout>
            <c:manualLayout>
              <c:xMode val="edge"/>
              <c:yMode val="edge"/>
              <c:x val="2.9713004703672864E-2"/>
              <c:y val="0.424533670355619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183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151946</xdr:colOff>
      <xdr:row>44</xdr:row>
      <xdr:rowOff>172809</xdr:rowOff>
    </xdr:from>
    <xdr:to>
      <xdr:col>4</xdr:col>
      <xdr:colOff>251732</xdr:colOff>
      <xdr:row>60</xdr:row>
      <xdr:rowOff>58509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62B255D-E8B4-40AB-8152-2E31E6B7E5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24694</xdr:colOff>
      <xdr:row>14</xdr:row>
      <xdr:rowOff>20283</xdr:rowOff>
    </xdr:from>
    <xdr:to>
      <xdr:col>14</xdr:col>
      <xdr:colOff>8819</xdr:colOff>
      <xdr:row>32</xdr:row>
      <xdr:rowOff>18697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C3EB80B-D1AC-4BC2-9FC3-105C118AD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="70" zoomScaleNormal="70" workbookViewId="0"/>
  </sheetViews>
  <sheetFormatPr baseColWidth="10" defaultRowHeight="16" x14ac:dyDescent="0.8"/>
  <cols>
    <col min="1" max="1" width="20.9140625" customWidth="1"/>
    <col min="2" max="2" width="10.6640625" customWidth="1"/>
    <col min="4" max="4" width="16.5" customWidth="1"/>
    <col min="5" max="5" width="6.25" customWidth="1"/>
    <col min="6" max="6" width="19.1640625" customWidth="1"/>
    <col min="7" max="7" width="15.33203125" customWidth="1"/>
    <col min="9" max="9" width="12.5" customWidth="1"/>
    <col min="10" max="10" width="7.33203125" customWidth="1"/>
  </cols>
  <sheetData>
    <row r="1" spans="1:10" x14ac:dyDescent="0.8">
      <c r="A1" s="49" t="s">
        <v>6</v>
      </c>
      <c r="B1" s="3"/>
      <c r="C1" s="3"/>
      <c r="D1" s="3"/>
      <c r="E1" s="3"/>
      <c r="F1" s="3" t="s">
        <v>0</v>
      </c>
      <c r="G1" s="4">
        <f ca="1">TODAY()</f>
        <v>44215</v>
      </c>
      <c r="H1" s="4"/>
      <c r="I1" s="3"/>
      <c r="J1" s="5"/>
    </row>
    <row r="2" spans="1:10" x14ac:dyDescent="0.8">
      <c r="A2" s="6" t="s">
        <v>7</v>
      </c>
      <c r="B2" s="1"/>
      <c r="C2" s="1"/>
      <c r="D2" s="1"/>
      <c r="E2" s="1"/>
      <c r="F2" s="1" t="s">
        <v>1</v>
      </c>
      <c r="G2" s="1" t="s">
        <v>3</v>
      </c>
      <c r="H2" s="1"/>
      <c r="I2" s="1"/>
      <c r="J2" s="7"/>
    </row>
    <row r="3" spans="1:10" x14ac:dyDescent="0.8">
      <c r="A3" s="6" t="s">
        <v>2</v>
      </c>
      <c r="B3" s="1"/>
      <c r="C3" s="1"/>
      <c r="D3" s="1"/>
      <c r="E3" s="1"/>
      <c r="F3" s="1"/>
      <c r="G3" s="1"/>
      <c r="H3" s="1"/>
      <c r="I3" s="1"/>
      <c r="J3" s="7"/>
    </row>
    <row r="4" spans="1:10" x14ac:dyDescent="0.8">
      <c r="A4" s="6"/>
      <c r="B4" s="1"/>
      <c r="C4" s="1"/>
      <c r="D4" s="1"/>
      <c r="E4" s="1"/>
      <c r="F4" s="1"/>
      <c r="G4" s="1"/>
      <c r="H4" s="1"/>
      <c r="I4" s="1"/>
      <c r="J4" s="7"/>
    </row>
    <row r="5" spans="1:10" x14ac:dyDescent="0.8">
      <c r="A5" s="10" t="s">
        <v>8</v>
      </c>
      <c r="B5" s="1" t="s">
        <v>29</v>
      </c>
      <c r="C5" s="1"/>
      <c r="D5" s="1"/>
      <c r="E5" s="1"/>
      <c r="F5" s="2"/>
      <c r="G5" s="1"/>
      <c r="H5" s="1"/>
      <c r="I5" s="1"/>
      <c r="J5" s="7"/>
    </row>
    <row r="6" spans="1:10" x14ac:dyDescent="0.8">
      <c r="A6" s="10" t="s">
        <v>9</v>
      </c>
      <c r="B6" s="1" t="s">
        <v>10</v>
      </c>
      <c r="C6" s="1"/>
      <c r="D6" s="1"/>
      <c r="E6" s="1"/>
      <c r="F6" s="2"/>
      <c r="G6" s="1"/>
      <c r="H6" s="1"/>
      <c r="I6" s="1"/>
      <c r="J6" s="7"/>
    </row>
    <row r="7" spans="1:10" x14ac:dyDescent="0.8">
      <c r="A7" s="10" t="s">
        <v>11</v>
      </c>
      <c r="B7" s="1" t="s">
        <v>12</v>
      </c>
      <c r="C7" s="1"/>
      <c r="D7" s="1"/>
      <c r="E7" s="1"/>
      <c r="F7" s="2" t="s">
        <v>47</v>
      </c>
      <c r="G7" s="1"/>
      <c r="H7" s="1"/>
      <c r="I7" s="1"/>
      <c r="J7" s="7"/>
    </row>
    <row r="8" spans="1:10" x14ac:dyDescent="0.8">
      <c r="A8" s="6"/>
      <c r="B8" s="1"/>
      <c r="C8" s="1"/>
      <c r="D8" s="1"/>
      <c r="E8" s="1"/>
      <c r="F8" s="2"/>
      <c r="G8" s="1"/>
      <c r="H8" s="1"/>
      <c r="I8" s="1"/>
      <c r="J8" s="7"/>
    </row>
    <row r="9" spans="1:10" x14ac:dyDescent="0.8">
      <c r="A9" s="6" t="s">
        <v>13</v>
      </c>
      <c r="B9" s="1"/>
      <c r="C9" s="1"/>
      <c r="D9" s="1"/>
      <c r="E9" s="1"/>
      <c r="F9" s="2"/>
      <c r="G9" s="1"/>
      <c r="H9" s="1"/>
      <c r="I9" s="1"/>
      <c r="J9" s="7"/>
    </row>
    <row r="10" spans="1:10" ht="18.5" x14ac:dyDescent="1.05">
      <c r="A10" s="10" t="s">
        <v>17</v>
      </c>
      <c r="B10" s="33">
        <v>0.05</v>
      </c>
      <c r="C10" s="29" t="s">
        <v>42</v>
      </c>
      <c r="D10" s="1"/>
      <c r="E10" s="1"/>
      <c r="F10" s="2" t="s">
        <v>14</v>
      </c>
      <c r="G10" s="1"/>
      <c r="H10" s="1"/>
      <c r="I10" s="1"/>
      <c r="J10" s="7"/>
    </row>
    <row r="11" spans="1:10" x14ac:dyDescent="0.8">
      <c r="A11" s="8"/>
      <c r="B11" s="1"/>
      <c r="C11" s="1"/>
      <c r="D11" s="1"/>
      <c r="E11" s="1"/>
      <c r="F11" s="2" t="s">
        <v>15</v>
      </c>
      <c r="G11" s="1"/>
      <c r="H11" s="1"/>
      <c r="I11" s="1"/>
      <c r="J11" s="7"/>
    </row>
    <row r="12" spans="1:10" x14ac:dyDescent="0.8">
      <c r="A12" s="8"/>
      <c r="B12" s="1"/>
      <c r="C12" s="1"/>
      <c r="D12" s="1"/>
      <c r="E12" s="1"/>
      <c r="F12" s="2" t="s">
        <v>16</v>
      </c>
      <c r="G12" s="1"/>
      <c r="H12" s="1"/>
      <c r="I12" s="1"/>
      <c r="J12" s="7"/>
    </row>
    <row r="13" spans="1:10" x14ac:dyDescent="0.8">
      <c r="A13" s="8"/>
      <c r="B13" s="1"/>
      <c r="C13" s="1"/>
      <c r="D13" s="1"/>
      <c r="E13" s="1"/>
      <c r="F13" s="2" t="s">
        <v>18</v>
      </c>
      <c r="G13" s="1"/>
      <c r="H13" s="1"/>
      <c r="I13" s="1"/>
      <c r="J13" s="7"/>
    </row>
    <row r="14" spans="1:10" x14ac:dyDescent="0.8">
      <c r="A14" s="8"/>
      <c r="B14" s="1"/>
      <c r="C14" s="1"/>
      <c r="D14" s="1"/>
      <c r="E14" s="1"/>
      <c r="F14" s="2" t="s">
        <v>19</v>
      </c>
      <c r="G14" s="1"/>
      <c r="H14" s="1"/>
      <c r="I14" s="1"/>
      <c r="J14" s="7"/>
    </row>
    <row r="15" spans="1:10" x14ac:dyDescent="0.8">
      <c r="A15" s="8"/>
      <c r="B15" s="1"/>
      <c r="C15" s="1"/>
      <c r="D15" s="1"/>
      <c r="E15" s="1"/>
      <c r="F15" s="2"/>
      <c r="G15" s="1"/>
      <c r="H15" s="1"/>
      <c r="I15" s="1"/>
      <c r="J15" s="7"/>
    </row>
    <row r="16" spans="1:10" x14ac:dyDescent="0.8">
      <c r="A16" s="6" t="s">
        <v>20</v>
      </c>
      <c r="B16" s="1"/>
      <c r="C16" s="1"/>
      <c r="D16" s="1"/>
      <c r="E16" s="1"/>
      <c r="F16" s="2" t="s">
        <v>21</v>
      </c>
      <c r="G16" s="1"/>
      <c r="H16" s="1"/>
      <c r="I16" s="1"/>
      <c r="J16" s="7"/>
    </row>
    <row r="17" spans="1:10" ht="16.75" thickBot="1" x14ac:dyDescent="0.95">
      <c r="A17" s="6"/>
      <c r="B17" s="1"/>
      <c r="C17" s="1"/>
      <c r="D17" s="1"/>
      <c r="E17" s="1"/>
      <c r="F17" s="20" t="s">
        <v>22</v>
      </c>
      <c r="G17" s="1"/>
      <c r="H17" s="1"/>
      <c r="I17" s="1"/>
      <c r="J17" s="7"/>
    </row>
    <row r="18" spans="1:10" x14ac:dyDescent="0.8">
      <c r="A18" s="23" t="s">
        <v>4</v>
      </c>
      <c r="B18" s="25" t="s">
        <v>76</v>
      </c>
      <c r="C18" s="1"/>
      <c r="D18" s="1"/>
      <c r="E18" s="1"/>
      <c r="F18" s="2" t="s">
        <v>65</v>
      </c>
      <c r="G18" s="1"/>
      <c r="H18" s="1"/>
      <c r="I18" s="1"/>
      <c r="J18" s="7"/>
    </row>
    <row r="19" spans="1:10" x14ac:dyDescent="0.8">
      <c r="A19" s="12">
        <v>1</v>
      </c>
      <c r="B19" s="26">
        <v>197.3</v>
      </c>
      <c r="C19" s="1"/>
      <c r="D19" s="1"/>
      <c r="E19" s="1"/>
      <c r="F19" s="2"/>
      <c r="G19" s="9"/>
      <c r="H19" s="1"/>
      <c r="I19" s="1"/>
      <c r="J19" s="7"/>
    </row>
    <row r="20" spans="1:10" x14ac:dyDescent="0.8">
      <c r="A20" s="12">
        <f>A19+1</f>
        <v>2</v>
      </c>
      <c r="B20" s="31">
        <v>197.1</v>
      </c>
      <c r="C20" s="1"/>
      <c r="D20" s="1"/>
      <c r="E20" s="1"/>
      <c r="F20" s="2" t="s">
        <v>36</v>
      </c>
      <c r="G20" s="9"/>
      <c r="H20" s="1"/>
      <c r="I20" s="1"/>
      <c r="J20" s="7"/>
    </row>
    <row r="21" spans="1:10" x14ac:dyDescent="0.8">
      <c r="A21" s="12">
        <f t="shared" ref="A21:A24" si="0">A20+1</f>
        <v>3</v>
      </c>
      <c r="B21" s="26">
        <v>197.6</v>
      </c>
      <c r="C21" s="1"/>
      <c r="D21" s="1"/>
      <c r="E21" s="1"/>
      <c r="F21" s="2" t="s">
        <v>23</v>
      </c>
      <c r="G21" s="9"/>
      <c r="H21" s="1"/>
      <c r="I21" s="1"/>
      <c r="J21" s="7"/>
    </row>
    <row r="22" spans="1:10" x14ac:dyDescent="0.8">
      <c r="A22" s="12">
        <f t="shared" si="0"/>
        <v>4</v>
      </c>
      <c r="B22" s="26">
        <v>197.4</v>
      </c>
      <c r="C22" s="1"/>
      <c r="D22" s="1"/>
      <c r="E22" s="1"/>
      <c r="F22" s="21" t="s">
        <v>24</v>
      </c>
      <c r="G22" s="9"/>
      <c r="H22" s="1"/>
      <c r="I22" s="1"/>
      <c r="J22" s="7"/>
    </row>
    <row r="23" spans="1:10" x14ac:dyDescent="0.8">
      <c r="A23" s="12">
        <f t="shared" si="0"/>
        <v>5</v>
      </c>
      <c r="B23" s="26">
        <v>197.2</v>
      </c>
      <c r="C23" s="1"/>
      <c r="D23" s="1"/>
      <c r="E23" s="1"/>
      <c r="F23" s="2" t="s">
        <v>25</v>
      </c>
      <c r="G23" s="9"/>
      <c r="H23" s="1"/>
      <c r="I23" s="1"/>
      <c r="J23" s="7"/>
    </row>
    <row r="24" spans="1:10" ht="16.75" thickBot="1" x14ac:dyDescent="0.95">
      <c r="A24" s="51">
        <f t="shared" si="0"/>
        <v>6</v>
      </c>
      <c r="B24" s="52">
        <v>197.3</v>
      </c>
      <c r="C24" s="1"/>
      <c r="D24" s="1"/>
      <c r="E24" s="1"/>
      <c r="F24" s="2"/>
      <c r="G24" s="9"/>
      <c r="H24" s="1"/>
      <c r="I24" s="1"/>
      <c r="J24" s="7"/>
    </row>
    <row r="25" spans="1:10" ht="16.75" thickBot="1" x14ac:dyDescent="0.95">
      <c r="A25" s="22"/>
      <c r="B25" s="46"/>
      <c r="C25" s="1"/>
      <c r="D25" s="1"/>
      <c r="E25" s="1"/>
      <c r="F25" s="19" t="s">
        <v>45</v>
      </c>
      <c r="G25" s="9"/>
      <c r="H25" s="1"/>
      <c r="I25" s="1"/>
      <c r="J25" s="7"/>
    </row>
    <row r="26" spans="1:10" x14ac:dyDescent="0.8">
      <c r="A26" s="28" t="s">
        <v>26</v>
      </c>
      <c r="B26" s="34">
        <f>AVERAGE(B19:B24)</f>
        <v>197.31666666666663</v>
      </c>
      <c r="C26" s="1"/>
      <c r="D26" s="1"/>
      <c r="E26" s="1"/>
      <c r="F26" s="2" t="s">
        <v>34</v>
      </c>
      <c r="G26" s="16"/>
      <c r="H26" s="1"/>
      <c r="I26" s="1"/>
      <c r="J26" s="7"/>
    </row>
    <row r="27" spans="1:10" ht="16.75" thickBot="1" x14ac:dyDescent="0.95">
      <c r="A27" s="24" t="s">
        <v>27</v>
      </c>
      <c r="B27" s="35">
        <f>_xlfn.STDEV.S(B19:B24)</f>
        <v>0.17224014243685204</v>
      </c>
      <c r="C27" s="1"/>
      <c r="D27" s="1"/>
      <c r="E27" s="1"/>
      <c r="F27" s="2" t="s">
        <v>35</v>
      </c>
      <c r="G27" s="17"/>
      <c r="H27" s="1"/>
      <c r="I27" s="1"/>
      <c r="J27" s="7"/>
    </row>
    <row r="28" spans="1:10" x14ac:dyDescent="0.8">
      <c r="A28" s="22"/>
      <c r="B28" s="27"/>
      <c r="C28" s="1"/>
      <c r="D28" s="1"/>
      <c r="E28" s="1"/>
      <c r="F28" s="2"/>
      <c r="G28" s="17"/>
      <c r="H28" s="1"/>
      <c r="I28" s="1"/>
      <c r="J28" s="7"/>
    </row>
    <row r="29" spans="1:10" ht="19.25" thickBot="1" x14ac:dyDescent="1.2">
      <c r="A29" s="24" t="s">
        <v>28</v>
      </c>
      <c r="B29" s="36">
        <f>B27/SQRT(6)</f>
        <v>7.0316743699097115E-2</v>
      </c>
      <c r="C29" s="1"/>
      <c r="D29" s="1"/>
      <c r="E29" s="1"/>
      <c r="F29" s="2" t="s">
        <v>30</v>
      </c>
      <c r="G29" s="18"/>
      <c r="H29" s="1"/>
      <c r="I29" s="1"/>
      <c r="J29" s="7"/>
    </row>
    <row r="30" spans="1:10" x14ac:dyDescent="0.8">
      <c r="A30" s="8"/>
      <c r="B30" s="1"/>
      <c r="C30" s="1"/>
      <c r="D30" s="1"/>
      <c r="E30" s="1"/>
      <c r="F30" s="2"/>
      <c r="G30" s="1"/>
      <c r="H30" s="1"/>
      <c r="I30" s="1"/>
      <c r="J30" s="7"/>
    </row>
    <row r="31" spans="1:10" ht="16.75" thickBot="1" x14ac:dyDescent="0.95">
      <c r="A31" s="6" t="s">
        <v>31</v>
      </c>
      <c r="B31" s="1"/>
      <c r="C31" s="1"/>
      <c r="D31" s="1"/>
      <c r="E31" s="1"/>
      <c r="F31" s="2"/>
      <c r="G31" s="1"/>
      <c r="H31" s="1"/>
      <c r="I31" s="1"/>
      <c r="J31" s="7"/>
    </row>
    <row r="32" spans="1:10" ht="19.25" thickBot="1" x14ac:dyDescent="1.2">
      <c r="A32" s="32" t="s">
        <v>32</v>
      </c>
      <c r="B32" s="37">
        <f>SQRT(B10^2+B29^2)</f>
        <v>8.6281194036965631E-2</v>
      </c>
      <c r="C32" s="1"/>
      <c r="D32" s="1"/>
      <c r="E32" s="1"/>
      <c r="F32" s="2" t="s">
        <v>33</v>
      </c>
      <c r="G32" s="1"/>
      <c r="H32" s="1"/>
      <c r="I32" s="1"/>
      <c r="J32" s="7"/>
    </row>
    <row r="33" spans="1:10" x14ac:dyDescent="0.8">
      <c r="A33" s="8"/>
      <c r="B33" s="1"/>
      <c r="C33" s="1"/>
      <c r="D33" s="1"/>
      <c r="E33" s="1"/>
      <c r="F33" s="2" t="s">
        <v>66</v>
      </c>
      <c r="G33" s="1"/>
      <c r="H33" s="1"/>
      <c r="I33" s="1"/>
      <c r="J33" s="7"/>
    </row>
    <row r="34" spans="1:10" x14ac:dyDescent="0.8">
      <c r="A34" s="8"/>
      <c r="B34" s="1"/>
      <c r="C34" s="1"/>
      <c r="D34" s="1"/>
      <c r="E34" s="1"/>
      <c r="F34" s="2"/>
      <c r="G34" s="1"/>
      <c r="H34" s="1"/>
      <c r="I34" s="1"/>
      <c r="J34" s="7"/>
    </row>
    <row r="35" spans="1:10" x14ac:dyDescent="0.8">
      <c r="A35" s="6" t="s">
        <v>37</v>
      </c>
      <c r="B35" s="1"/>
      <c r="C35" s="1"/>
      <c r="D35" s="1"/>
      <c r="E35" s="1"/>
      <c r="F35" s="2"/>
      <c r="G35" s="1"/>
      <c r="H35" s="1"/>
      <c r="I35" s="1"/>
      <c r="J35" s="7"/>
    </row>
    <row r="36" spans="1:10" x14ac:dyDescent="0.8">
      <c r="A36" s="6"/>
      <c r="B36" s="1"/>
      <c r="C36" s="1"/>
      <c r="D36" s="1"/>
      <c r="E36" s="1"/>
      <c r="F36" s="2"/>
      <c r="G36" s="1"/>
      <c r="H36" s="1"/>
      <c r="I36" s="1"/>
      <c r="J36" s="7"/>
    </row>
    <row r="37" spans="1:10" ht="18.5" x14ac:dyDescent="1.05">
      <c r="A37" s="6" t="s">
        <v>38</v>
      </c>
      <c r="B37" s="30">
        <f>B32</f>
        <v>8.6281194036965631E-2</v>
      </c>
      <c r="C37" s="1"/>
      <c r="D37" s="1"/>
      <c r="E37" s="1"/>
      <c r="F37" s="2" t="s">
        <v>39</v>
      </c>
      <c r="G37" s="1"/>
      <c r="H37" s="1"/>
      <c r="I37" s="1"/>
      <c r="J37" s="7"/>
    </row>
    <row r="38" spans="1:10" x14ac:dyDescent="0.8">
      <c r="A38" s="6" t="s">
        <v>40</v>
      </c>
      <c r="B38" s="30">
        <f>B26</f>
        <v>197.31666666666663</v>
      </c>
      <c r="C38" s="1"/>
      <c r="D38" s="1"/>
      <c r="E38" s="1"/>
      <c r="F38" s="2" t="s">
        <v>46</v>
      </c>
      <c r="G38" s="1"/>
      <c r="H38" s="1"/>
      <c r="I38" s="1"/>
      <c r="J38" s="7"/>
    </row>
    <row r="39" spans="1:10" x14ac:dyDescent="0.8">
      <c r="A39" s="8"/>
      <c r="B39" s="1"/>
      <c r="C39" s="1"/>
      <c r="D39" s="1"/>
      <c r="E39" s="1"/>
      <c r="F39" s="2" t="s">
        <v>41</v>
      </c>
      <c r="G39" s="1"/>
      <c r="H39" s="1"/>
      <c r="I39" s="1"/>
      <c r="J39" s="7"/>
    </row>
    <row r="40" spans="1:10" ht="16.75" thickBot="1" x14ac:dyDescent="0.95">
      <c r="A40" s="6" t="s">
        <v>43</v>
      </c>
      <c r="B40" s="1"/>
      <c r="C40" s="1"/>
      <c r="D40" s="1"/>
      <c r="E40" s="1"/>
      <c r="F40" s="2"/>
      <c r="G40" s="1"/>
      <c r="H40" s="1"/>
      <c r="I40" s="1"/>
      <c r="J40" s="7"/>
    </row>
    <row r="41" spans="1:10" ht="16.75" thickBot="1" x14ac:dyDescent="0.95">
      <c r="A41" s="41" t="s">
        <v>44</v>
      </c>
      <c r="B41" s="42">
        <f>B38</f>
        <v>197.31666666666663</v>
      </c>
      <c r="C41" s="43" t="s">
        <v>5</v>
      </c>
      <c r="D41" s="44">
        <f>B37</f>
        <v>8.6281194036965631E-2</v>
      </c>
      <c r="E41" s="45" t="s">
        <v>42</v>
      </c>
      <c r="F41" s="1"/>
      <c r="G41" s="1"/>
      <c r="H41" s="1"/>
      <c r="I41" s="1"/>
      <c r="J41" s="7"/>
    </row>
    <row r="42" spans="1:10" x14ac:dyDescent="0.8">
      <c r="A42" s="50" t="s">
        <v>62</v>
      </c>
      <c r="B42" s="30"/>
      <c r="C42" s="39"/>
      <c r="D42" s="38"/>
      <c r="E42" s="38"/>
      <c r="F42" s="2"/>
      <c r="G42" s="1"/>
      <c r="H42" s="1"/>
      <c r="I42" s="1"/>
      <c r="J42" s="7"/>
    </row>
    <row r="43" spans="1:10" x14ac:dyDescent="0.8">
      <c r="A43" s="40"/>
      <c r="B43" s="30"/>
      <c r="C43" s="39"/>
      <c r="D43" s="38"/>
      <c r="E43" s="38"/>
      <c r="F43" s="2"/>
      <c r="G43" s="1"/>
      <c r="H43" s="1"/>
      <c r="I43" s="1"/>
      <c r="J43" s="7"/>
    </row>
    <row r="44" spans="1:10" x14ac:dyDescent="0.8">
      <c r="A44" s="6" t="s">
        <v>48</v>
      </c>
      <c r="B44" s="1"/>
      <c r="C44" s="1"/>
      <c r="D44" s="1"/>
      <c r="E44" s="1"/>
      <c r="F44" s="2" t="s">
        <v>49</v>
      </c>
      <c r="G44" s="1"/>
      <c r="H44" s="1"/>
      <c r="I44" s="1"/>
      <c r="J44" s="7"/>
    </row>
    <row r="45" spans="1:10" x14ac:dyDescent="0.8">
      <c r="A45" s="8"/>
      <c r="B45" s="1"/>
      <c r="C45" s="1"/>
      <c r="D45" s="1"/>
      <c r="E45" s="1"/>
      <c r="F45" s="2" t="s">
        <v>50</v>
      </c>
      <c r="G45" s="1"/>
      <c r="H45" s="1"/>
      <c r="I45" s="1"/>
      <c r="J45" s="7"/>
    </row>
    <row r="46" spans="1:10" x14ac:dyDescent="0.8">
      <c r="A46" s="8"/>
      <c r="B46" s="1"/>
      <c r="C46" s="1"/>
      <c r="D46" s="1"/>
      <c r="E46" s="1"/>
      <c r="F46" s="2" t="s">
        <v>51</v>
      </c>
      <c r="G46" s="1"/>
      <c r="H46" s="1"/>
      <c r="I46" s="1"/>
      <c r="J46" s="7"/>
    </row>
    <row r="47" spans="1:10" x14ac:dyDescent="0.8">
      <c r="A47" s="8"/>
      <c r="B47" s="1"/>
      <c r="C47" s="1"/>
      <c r="D47" s="1"/>
      <c r="E47" s="1"/>
      <c r="F47" s="2" t="s">
        <v>52</v>
      </c>
      <c r="G47" s="1"/>
      <c r="H47" s="1"/>
      <c r="I47" s="1"/>
      <c r="J47" s="7"/>
    </row>
    <row r="48" spans="1:10" x14ac:dyDescent="0.8">
      <c r="A48" s="8"/>
      <c r="B48" s="1"/>
      <c r="C48" s="1"/>
      <c r="D48" s="1"/>
      <c r="E48" s="1"/>
      <c r="F48" s="2" t="s">
        <v>54</v>
      </c>
      <c r="G48" s="1"/>
      <c r="H48" s="1"/>
      <c r="I48" s="1"/>
      <c r="J48" s="7"/>
    </row>
    <row r="49" spans="1:10" x14ac:dyDescent="0.8">
      <c r="A49" s="8"/>
      <c r="B49" s="1"/>
      <c r="C49" s="11"/>
      <c r="D49" s="1"/>
      <c r="E49" s="1"/>
      <c r="F49" s="2" t="s">
        <v>53</v>
      </c>
      <c r="G49" s="1"/>
      <c r="H49" s="1"/>
      <c r="I49" s="1"/>
      <c r="J49" s="7"/>
    </row>
    <row r="50" spans="1:10" x14ac:dyDescent="0.8">
      <c r="A50" s="8"/>
      <c r="B50" s="1"/>
      <c r="C50" s="1"/>
      <c r="D50" s="1"/>
      <c r="E50" s="1"/>
      <c r="F50" s="2" t="s">
        <v>67</v>
      </c>
      <c r="G50" s="1"/>
      <c r="H50" s="1"/>
      <c r="I50" s="1"/>
      <c r="J50" s="7"/>
    </row>
    <row r="51" spans="1:10" x14ac:dyDescent="0.8">
      <c r="A51" s="8"/>
      <c r="B51" s="1"/>
      <c r="C51" s="1"/>
      <c r="D51" s="1"/>
      <c r="E51" s="1"/>
      <c r="F51" s="2" t="s">
        <v>58</v>
      </c>
      <c r="G51" s="1"/>
      <c r="H51" s="1"/>
      <c r="I51" s="1"/>
      <c r="J51" s="7"/>
    </row>
    <row r="52" spans="1:10" x14ac:dyDescent="0.8">
      <c r="A52" s="8"/>
      <c r="B52" s="1"/>
      <c r="C52" s="1"/>
      <c r="D52" s="1"/>
      <c r="E52" s="1"/>
      <c r="F52" s="2" t="s">
        <v>55</v>
      </c>
      <c r="G52" s="1"/>
      <c r="H52" s="1"/>
      <c r="I52" s="1"/>
      <c r="J52" s="7"/>
    </row>
    <row r="53" spans="1:10" x14ac:dyDescent="0.8">
      <c r="A53" s="8"/>
      <c r="B53" s="1"/>
      <c r="C53" s="1"/>
      <c r="D53" s="1"/>
      <c r="E53" s="1"/>
      <c r="F53" s="48" t="s">
        <v>56</v>
      </c>
      <c r="G53" s="1"/>
      <c r="H53" s="1"/>
      <c r="I53" s="1"/>
      <c r="J53" s="7"/>
    </row>
    <row r="54" spans="1:10" x14ac:dyDescent="0.8">
      <c r="A54" s="8"/>
      <c r="B54" s="1"/>
      <c r="C54" s="1"/>
      <c r="D54" s="1"/>
      <c r="E54" s="1"/>
      <c r="F54" s="48" t="s">
        <v>57</v>
      </c>
      <c r="G54" s="1"/>
      <c r="H54" s="1"/>
      <c r="I54" s="1"/>
      <c r="J54" s="7"/>
    </row>
    <row r="55" spans="1:10" x14ac:dyDescent="0.8">
      <c r="A55" s="8"/>
      <c r="B55" s="1"/>
      <c r="C55" s="1"/>
      <c r="D55" s="1"/>
      <c r="E55" s="1"/>
      <c r="F55" s="48" t="s">
        <v>60</v>
      </c>
      <c r="G55" s="1"/>
      <c r="H55" s="1"/>
      <c r="I55" s="1"/>
      <c r="J55" s="7"/>
    </row>
    <row r="56" spans="1:10" x14ac:dyDescent="0.8">
      <c r="A56" s="8"/>
      <c r="B56" s="1"/>
      <c r="C56" s="1"/>
      <c r="D56" s="1"/>
      <c r="E56" s="1"/>
      <c r="F56" s="48" t="s">
        <v>61</v>
      </c>
      <c r="G56" s="1"/>
      <c r="H56" s="1"/>
      <c r="I56" s="1"/>
      <c r="J56" s="7"/>
    </row>
    <row r="57" spans="1:10" x14ac:dyDescent="0.8">
      <c r="A57" s="8"/>
      <c r="B57" s="1"/>
      <c r="C57" s="1"/>
      <c r="D57" s="1"/>
      <c r="E57" s="1"/>
      <c r="F57" s="2" t="s">
        <v>68</v>
      </c>
      <c r="G57" s="1"/>
      <c r="H57" s="1"/>
      <c r="I57" s="1"/>
      <c r="J57" s="7"/>
    </row>
    <row r="58" spans="1:10" x14ac:dyDescent="0.8">
      <c r="A58" s="8"/>
      <c r="B58" s="1"/>
      <c r="C58" s="1"/>
      <c r="D58" s="1"/>
      <c r="E58" s="1"/>
      <c r="F58" s="2" t="s">
        <v>59</v>
      </c>
      <c r="G58" s="1"/>
      <c r="H58" s="1"/>
      <c r="I58" s="1"/>
      <c r="J58" s="7"/>
    </row>
    <row r="59" spans="1:10" x14ac:dyDescent="0.8">
      <c r="A59" s="8"/>
      <c r="B59" s="1"/>
      <c r="C59" s="1"/>
      <c r="D59" s="1"/>
      <c r="E59" s="1"/>
      <c r="F59" s="2" t="s">
        <v>63</v>
      </c>
      <c r="G59" s="1"/>
      <c r="H59" s="1"/>
      <c r="I59" s="1"/>
      <c r="J59" s="7"/>
    </row>
    <row r="60" spans="1:10" x14ac:dyDescent="0.8">
      <c r="A60" s="8"/>
      <c r="B60" s="1"/>
      <c r="C60" s="1"/>
      <c r="D60" s="1"/>
      <c r="E60" s="1"/>
      <c r="F60" s="48" t="s">
        <v>64</v>
      </c>
      <c r="G60" s="1"/>
      <c r="H60" s="1"/>
      <c r="I60" s="1"/>
      <c r="J60" s="7"/>
    </row>
    <row r="61" spans="1:10" ht="16.75" thickBot="1" x14ac:dyDescent="0.95">
      <c r="A61" s="13"/>
      <c r="B61" s="14"/>
      <c r="C61" s="14"/>
      <c r="D61" s="14"/>
      <c r="E61" s="14"/>
      <c r="F61" s="47" t="s">
        <v>69</v>
      </c>
      <c r="G61" s="14"/>
      <c r="H61" s="14"/>
      <c r="I61" s="14"/>
      <c r="J61" s="15"/>
    </row>
  </sheetData>
  <phoneticPr fontId="5" type="noConversion"/>
  <pageMargins left="0.75000000000000011" right="0.75000000000000011" top="1" bottom="1" header="0.5" footer="0.5"/>
  <pageSetup paperSize="9" scale="68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F8DBE-FCB7-4253-A424-25CA8C7293A2}">
  <dimension ref="A1:I39"/>
  <sheetViews>
    <sheetView zoomScale="50" zoomScaleNormal="50" workbookViewId="0">
      <selection activeCell="S28" sqref="S28"/>
    </sheetView>
  </sheetViews>
  <sheetFormatPr baseColWidth="10" defaultRowHeight="16" x14ac:dyDescent="0.8"/>
  <cols>
    <col min="1" max="1" width="16.33203125" customWidth="1"/>
    <col min="2" max="2" width="17.875" customWidth="1"/>
    <col min="3" max="3" width="29.875" customWidth="1"/>
  </cols>
  <sheetData>
    <row r="1" spans="1:9" x14ac:dyDescent="0.8">
      <c r="A1" s="49" t="s">
        <v>6</v>
      </c>
    </row>
    <row r="2" spans="1:9" x14ac:dyDescent="0.8">
      <c r="A2" s="6" t="s">
        <v>70</v>
      </c>
    </row>
    <row r="3" spans="1:9" x14ac:dyDescent="0.8">
      <c r="A3" s="6" t="s">
        <v>2</v>
      </c>
    </row>
    <row r="5" spans="1:9" x14ac:dyDescent="0.8">
      <c r="A5" s="10" t="s">
        <v>8</v>
      </c>
      <c r="B5" s="1" t="s">
        <v>71</v>
      </c>
    </row>
    <row r="6" spans="1:9" x14ac:dyDescent="0.8">
      <c r="B6" t="s">
        <v>72</v>
      </c>
    </row>
    <row r="7" spans="1:9" x14ac:dyDescent="0.8">
      <c r="B7" t="s">
        <v>86</v>
      </c>
    </row>
    <row r="8" spans="1:9" x14ac:dyDescent="0.8">
      <c r="B8" t="s">
        <v>77</v>
      </c>
    </row>
    <row r="10" spans="1:9" x14ac:dyDescent="0.8">
      <c r="H10" t="s">
        <v>90</v>
      </c>
    </row>
    <row r="11" spans="1:9" x14ac:dyDescent="0.8">
      <c r="A11" s="53" t="s">
        <v>73</v>
      </c>
      <c r="B11" s="53" t="s">
        <v>74</v>
      </c>
      <c r="C11" s="53" t="s">
        <v>75</v>
      </c>
      <c r="D11" s="2"/>
      <c r="E11" s="57" t="s">
        <v>91</v>
      </c>
      <c r="H11" s="59">
        <f t="array" ref="H11:I11">LINEST(B14:B23,A14:A23)</f>
        <v>0.20354030115146149</v>
      </c>
      <c r="I11" s="60">
        <v>18.270146147032769</v>
      </c>
    </row>
    <row r="12" spans="1:9" x14ac:dyDescent="0.8">
      <c r="A12" s="54">
        <v>0</v>
      </c>
      <c r="B12" s="54">
        <v>19.670000000000002</v>
      </c>
      <c r="C12" s="54">
        <v>0.69</v>
      </c>
      <c r="E12" s="58">
        <f t="shared" ref="E12:E13" si="0">$H$11*A12+$I$11</f>
        <v>18.270146147032769</v>
      </c>
      <c r="H12" t="s">
        <v>92</v>
      </c>
      <c r="I12" t="s">
        <v>93</v>
      </c>
    </row>
    <row r="13" spans="1:9" x14ac:dyDescent="0.8">
      <c r="A13" s="54">
        <v>5</v>
      </c>
      <c r="B13" s="54">
        <v>20.51</v>
      </c>
      <c r="C13" s="54">
        <v>0.71</v>
      </c>
      <c r="E13" s="58">
        <f t="shared" si="0"/>
        <v>19.287847652790077</v>
      </c>
    </row>
    <row r="14" spans="1:9" x14ac:dyDescent="0.8">
      <c r="A14" s="54">
        <v>10</v>
      </c>
      <c r="B14" s="54">
        <v>19.940000000000001</v>
      </c>
      <c r="C14" s="54">
        <v>0.64</v>
      </c>
      <c r="E14" s="58">
        <f>$H$11*A14+$I$11</f>
        <v>20.305549158547382</v>
      </c>
    </row>
    <row r="15" spans="1:9" x14ac:dyDescent="0.8">
      <c r="A15" s="54">
        <v>15</v>
      </c>
      <c r="B15" s="54">
        <v>21.37</v>
      </c>
      <c r="C15" s="54">
        <v>1.24</v>
      </c>
      <c r="E15" s="58">
        <f t="shared" ref="E15:E25" si="1">$H$11*A15+$I$11</f>
        <v>21.323250664304691</v>
      </c>
    </row>
    <row r="16" spans="1:9" x14ac:dyDescent="0.8">
      <c r="A16" s="54">
        <v>20</v>
      </c>
      <c r="B16" s="54">
        <v>22.44</v>
      </c>
      <c r="C16" s="54">
        <v>1.21</v>
      </c>
      <c r="E16" s="58">
        <f t="shared" si="1"/>
        <v>22.340952170061996</v>
      </c>
    </row>
    <row r="17" spans="1:5" x14ac:dyDescent="0.8">
      <c r="A17" s="54">
        <v>25</v>
      </c>
      <c r="B17" s="54">
        <v>23.46</v>
      </c>
      <c r="C17" s="54">
        <v>1.25</v>
      </c>
      <c r="E17" s="58">
        <f t="shared" si="1"/>
        <v>23.358653675819305</v>
      </c>
    </row>
    <row r="18" spans="1:5" x14ac:dyDescent="0.8">
      <c r="A18" s="54">
        <v>30</v>
      </c>
      <c r="B18" s="54">
        <v>24.45</v>
      </c>
      <c r="C18" s="54">
        <v>1.27</v>
      </c>
      <c r="E18" s="58">
        <f t="shared" si="1"/>
        <v>24.376355181576614</v>
      </c>
    </row>
    <row r="19" spans="1:5" x14ac:dyDescent="0.8">
      <c r="A19" s="54">
        <v>40</v>
      </c>
      <c r="B19" s="54">
        <v>26.52</v>
      </c>
      <c r="C19" s="54">
        <v>1.23</v>
      </c>
      <c r="E19" s="58">
        <f t="shared" si="1"/>
        <v>26.411758193091227</v>
      </c>
    </row>
    <row r="20" spans="1:5" x14ac:dyDescent="0.8">
      <c r="A20" s="54">
        <v>50</v>
      </c>
      <c r="B20" s="54">
        <v>28.43</v>
      </c>
      <c r="C20" s="54">
        <v>1.23</v>
      </c>
      <c r="E20" s="58">
        <f t="shared" si="1"/>
        <v>28.447161204605841</v>
      </c>
    </row>
    <row r="21" spans="1:5" x14ac:dyDescent="0.8">
      <c r="A21" s="54">
        <v>60</v>
      </c>
      <c r="B21" s="54">
        <v>30.38</v>
      </c>
      <c r="C21" s="54">
        <v>1.28</v>
      </c>
      <c r="E21" s="58">
        <f t="shared" si="1"/>
        <v>30.482564216120458</v>
      </c>
    </row>
    <row r="22" spans="1:5" x14ac:dyDescent="0.8">
      <c r="A22" s="54">
        <v>90</v>
      </c>
      <c r="B22" s="54">
        <v>36.85</v>
      </c>
      <c r="C22" s="54">
        <v>1.31</v>
      </c>
      <c r="E22" s="58">
        <f t="shared" si="1"/>
        <v>36.588773250664303</v>
      </c>
    </row>
    <row r="23" spans="1:5" x14ac:dyDescent="0.8">
      <c r="A23" s="54">
        <v>120</v>
      </c>
      <c r="B23" s="54">
        <v>42.49</v>
      </c>
      <c r="C23" s="54">
        <v>1.29</v>
      </c>
      <c r="E23" s="58">
        <f t="shared" si="1"/>
        <v>42.694982285208148</v>
      </c>
    </row>
    <row r="24" spans="1:5" x14ac:dyDescent="0.8">
      <c r="A24" s="54">
        <v>150</v>
      </c>
      <c r="B24" s="54">
        <v>42.88</v>
      </c>
      <c r="C24" s="55">
        <v>1.3</v>
      </c>
      <c r="E24" s="58">
        <f t="shared" si="1"/>
        <v>48.801191319751993</v>
      </c>
    </row>
    <row r="25" spans="1:5" x14ac:dyDescent="0.8">
      <c r="A25" s="54">
        <v>180</v>
      </c>
      <c r="B25" s="54">
        <v>42.78</v>
      </c>
      <c r="C25" s="54">
        <v>1.28</v>
      </c>
      <c r="E25" s="58">
        <f t="shared" si="1"/>
        <v>54.907400354295838</v>
      </c>
    </row>
    <row r="29" spans="1:5" x14ac:dyDescent="0.8">
      <c r="A29" s="56" t="s">
        <v>78</v>
      </c>
    </row>
    <row r="30" spans="1:5" x14ac:dyDescent="0.8">
      <c r="A30" t="s">
        <v>79</v>
      </c>
    </row>
    <row r="31" spans="1:5" x14ac:dyDescent="0.8">
      <c r="A31" t="s">
        <v>85</v>
      </c>
    </row>
    <row r="32" spans="1:5" x14ac:dyDescent="0.8">
      <c r="A32" t="s">
        <v>80</v>
      </c>
    </row>
    <row r="33" spans="1:1" x14ac:dyDescent="0.8">
      <c r="A33" t="s">
        <v>81</v>
      </c>
    </row>
    <row r="34" spans="1:1" x14ac:dyDescent="0.8">
      <c r="A34" t="s">
        <v>83</v>
      </c>
    </row>
    <row r="35" spans="1:1" x14ac:dyDescent="0.8">
      <c r="A35" t="s">
        <v>84</v>
      </c>
    </row>
    <row r="36" spans="1:1" x14ac:dyDescent="0.8">
      <c r="A36" t="s">
        <v>82</v>
      </c>
    </row>
    <row r="37" spans="1:1" x14ac:dyDescent="0.8">
      <c r="A37" t="s">
        <v>87</v>
      </c>
    </row>
    <row r="38" spans="1:1" x14ac:dyDescent="0.8">
      <c r="A38" t="s">
        <v>88</v>
      </c>
    </row>
    <row r="39" spans="1:1" x14ac:dyDescent="0.8">
      <c r="A39" t="s">
        <v>89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Auswertung von Messungen</vt:lpstr>
      <vt:lpstr>Diagramme zu Messungen</vt:lpstr>
      <vt:lpstr>'Auswertung von Messungen'!Druckbereich</vt:lpstr>
    </vt:vector>
  </TitlesOfParts>
  <Manager/>
  <Company>Hochschule Konstanz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Beispielmessung</dc:title>
  <dc:subject/>
  <dc:creator>Prof. Dr. Florian Lang</dc:creator>
  <cp:keywords/>
  <dc:description/>
  <cp:lastModifiedBy>flang</cp:lastModifiedBy>
  <cp:lastPrinted>2013-11-08T14:56:34Z</cp:lastPrinted>
  <dcterms:created xsi:type="dcterms:W3CDTF">2012-01-12T16:02:00Z</dcterms:created>
  <dcterms:modified xsi:type="dcterms:W3CDTF">2021-01-19T14:39:39Z</dcterms:modified>
  <cp:category/>
</cp:coreProperties>
</file>